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/>
  <mc:AlternateContent xmlns:mc="http://schemas.openxmlformats.org/markup-compatibility/2006">
    <mc:Choice Requires="x15">
      <x15ac:absPath xmlns:x15ac="http://schemas.microsoft.com/office/spreadsheetml/2010/11/ac" url="/Users/zhenhuang/Desktop/Figures 5-12-21/Figures 11-18-24 /Figure 4 source data/"/>
    </mc:Choice>
  </mc:AlternateContent>
  <xr:revisionPtr revIDLastSave="0" documentId="13_ncr:1_{BD9B949A-903E-084A-B7D0-3ECC2123A0BE}" xr6:coauthVersionLast="47" xr6:coauthVersionMax="47" xr10:uidLastSave="{00000000-0000-0000-0000-000000000000}"/>
  <bookViews>
    <workbookView xWindow="1820" yWindow="700" windowWidth="46600" windowHeight="22720" xr2:uid="{00000000-000D-0000-FFFF-FFFF00000000}"/>
  </bookViews>
  <sheets>
    <sheet name="Plate 1 - Sheet1" sheetId="1" r:id="rId1"/>
  </sheets>
  <definedNames>
    <definedName name="MethodPointer">16683176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1" i="1" l="1"/>
  <c r="R38" i="1"/>
  <c r="R39" i="1"/>
  <c r="R40" i="1"/>
  <c r="R41" i="1"/>
  <c r="R42" i="1"/>
  <c r="R37" i="1"/>
  <c r="R50" i="1" s="1"/>
  <c r="Q71" i="1" s="1"/>
  <c r="K50" i="1"/>
  <c r="M71" i="1" s="1"/>
  <c r="K49" i="1"/>
  <c r="K51" i="1" s="1"/>
  <c r="M72" i="1" s="1"/>
  <c r="K38" i="1"/>
  <c r="K39" i="1"/>
  <c r="K40" i="1"/>
  <c r="K42" i="1"/>
  <c r="K48" i="1"/>
  <c r="M69" i="1" s="1"/>
  <c r="R48" i="1" l="1"/>
  <c r="Q69" i="1" s="1"/>
  <c r="R49" i="1"/>
  <c r="M70" i="1"/>
  <c r="R51" i="1" l="1"/>
  <c r="Q72" i="1" s="1"/>
  <c r="Q70" i="1"/>
  <c r="P43" i="1" l="1"/>
  <c r="L38" i="1"/>
  <c r="M38" i="1"/>
  <c r="N38" i="1"/>
  <c r="O38" i="1"/>
  <c r="P38" i="1"/>
  <c r="Q38" i="1"/>
  <c r="L39" i="1"/>
  <c r="M39" i="1"/>
  <c r="N39" i="1"/>
  <c r="O39" i="1"/>
  <c r="P39" i="1"/>
  <c r="Q39" i="1"/>
  <c r="L40" i="1"/>
  <c r="M40" i="1"/>
  <c r="N40" i="1"/>
  <c r="O40" i="1"/>
  <c r="P40" i="1"/>
  <c r="Q40" i="1"/>
  <c r="L41" i="1"/>
  <c r="M41" i="1"/>
  <c r="N41" i="1"/>
  <c r="O41" i="1"/>
  <c r="P41" i="1"/>
  <c r="Q41" i="1"/>
  <c r="L42" i="1"/>
  <c r="M42" i="1"/>
  <c r="N42" i="1"/>
  <c r="O42" i="1"/>
  <c r="P42" i="1"/>
  <c r="Q42" i="1"/>
  <c r="M43" i="1"/>
  <c r="Q43" i="1"/>
  <c r="M37" i="1"/>
  <c r="N37" i="1"/>
  <c r="O37" i="1"/>
  <c r="O48" i="1" s="1"/>
  <c r="O69" i="1" s="1"/>
  <c r="P37" i="1"/>
  <c r="Q37" i="1"/>
  <c r="L37" i="1"/>
  <c r="N34" i="1"/>
  <c r="N49" i="1" l="1"/>
  <c r="L57" i="1"/>
  <c r="P55" i="1"/>
  <c r="N55" i="1"/>
  <c r="L50" i="1"/>
  <c r="K71" i="1" s="1"/>
  <c r="Q49" i="1"/>
  <c r="R70" i="1" s="1"/>
  <c r="Q55" i="1"/>
  <c r="O50" i="1"/>
  <c r="O71" i="1" s="1"/>
  <c r="R57" i="1"/>
  <c r="N50" i="1"/>
  <c r="N71" i="1" s="1"/>
  <c r="L48" i="1"/>
  <c r="K69" i="1" s="1"/>
  <c r="Q48" i="1"/>
  <c r="Q50" i="1"/>
  <c r="M50" i="1"/>
  <c r="L71" i="1" s="1"/>
  <c r="M49" i="1"/>
  <c r="M48" i="1"/>
  <c r="L69" i="1" s="1"/>
  <c r="O49" i="1"/>
  <c r="O55" i="1"/>
  <c r="N48" i="1"/>
  <c r="L49" i="1"/>
  <c r="K70" i="1" s="1"/>
  <c r="P48" i="1"/>
  <c r="P69" i="1" s="1"/>
  <c r="P49" i="1"/>
  <c r="P70" i="1" s="1"/>
  <c r="P50" i="1"/>
  <c r="P71" i="1" s="1"/>
  <c r="L51" i="1" l="1"/>
  <c r="K72" i="1" s="1"/>
  <c r="N60" i="1"/>
  <c r="N69" i="1"/>
  <c r="M51" i="1"/>
  <c r="L72" i="1" s="1"/>
  <c r="L70" i="1"/>
  <c r="O51" i="1"/>
  <c r="O72" i="1" s="1"/>
  <c r="O70" i="1"/>
  <c r="Q51" i="1"/>
  <c r="R72" i="1" s="1"/>
  <c r="R71" i="1"/>
  <c r="Q60" i="1"/>
  <c r="R69" i="1"/>
  <c r="N51" i="1"/>
  <c r="N72" i="1" s="1"/>
  <c r="N70" i="1"/>
  <c r="P51" i="1"/>
  <c r="P72" i="1" s="1"/>
  <c r="P62" i="1"/>
</calcChain>
</file>

<file path=xl/sharedStrings.xml><?xml version="1.0" encoding="utf-8"?>
<sst xmlns="http://schemas.openxmlformats.org/spreadsheetml/2006/main" count="80" uniqueCount="51">
  <si>
    <t>Software Version</t>
  </si>
  <si>
    <t>2.09.1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</si>
  <si>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</si>
  <si>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</si>
  <si>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</si>
  <si>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</si>
  <si>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</si>
  <si>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</si>
  <si>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</si>
  <si>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Synergy HTX</t>
  </si>
  <si>
    <t>Reader Serial Number:</t>
  </si>
  <si>
    <t>Unknown</t>
  </si>
  <si>
    <t>Reading Type</t>
  </si>
  <si>
    <t>Reader</t>
  </si>
  <si>
    <t>Procedure Details</t>
  </si>
  <si>
    <t>Plate Type</t>
  </si>
  <si>
    <t>96 WELL PLATE</t>
  </si>
  <si>
    <t>Eject plate on completion</t>
  </si>
  <si>
    <t>Read</t>
  </si>
  <si>
    <t>Absorbance Endpoint</t>
  </si>
  <si>
    <t>Random</t>
  </si>
  <si>
    <t>Wavelengths:  450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</si>
  <si>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</si>
  <si>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</si>
  <si>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</si>
  <si>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</si>
  <si>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</si>
  <si>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</si>
  <si>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</si>
  <si>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</si>
  <si>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</si>
  <si>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</si>
  <si>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</si>
  <si>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 xml:space="preserve">10% FBS </t>
  </si>
  <si>
    <t>919 wt</t>
  </si>
  <si>
    <t>936 app-/-</t>
  </si>
  <si>
    <t>DMSO</t>
  </si>
  <si>
    <t>LPS+DMSO</t>
  </si>
  <si>
    <t>LPS+Ab40</t>
  </si>
  <si>
    <t>???</t>
  </si>
  <si>
    <t>substract background</t>
  </si>
  <si>
    <t>LPS 20ng/ml Ab40 500nM 3hrs</t>
  </si>
  <si>
    <t>app-/-</t>
  </si>
  <si>
    <t>wt</t>
  </si>
  <si>
    <t>only addded in ELiSA no sup tubes</t>
  </si>
  <si>
    <t>cell pellet</t>
  </si>
  <si>
    <t>Ab40</t>
  </si>
  <si>
    <t>ctrl macrophage</t>
  </si>
  <si>
    <t>app mut macrophage</t>
  </si>
  <si>
    <t>wt 11-20-19</t>
  </si>
  <si>
    <t xml:space="preserve"> app-/- 11-20-19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</si>
</sst>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0" fillId="16" borderId="0" xfId="0" applyFill="1"/>
    <xf numFmtId="0" fontId="5" fillId="0" borderId="0" xfId="0" applyFont="1"/>
    <xf numFmtId="0" fontId="2" fillId="17" borderId="1" xfId="0" applyFont="1" applyFill="1" applyBorder="1" applyAlignment="1">
      <alignment horizontal="center" vertical="center" wrapText="1"/>
    </xf>
    <xf numFmtId="0" fontId="0" fillId="17" borderId="0" xfId="0" applyFill="1"/>
    <xf numFmtId="0" fontId="6" fillId="0" borderId="0" xfId="0" applyFont="1"/>
    <xf numFmtId="0" fontId="7" fillId="0" borderId="0" xfId="0" applyFont="1"/>
    <xf numFmtId="0" fontId="2" fillId="4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TNF ELISA</a:t>
            </a:r>
          </a:p>
        </c:rich>
      </c:tx>
      <c:layout>
        <c:manualLayout>
          <c:xMode val="edge"/>
          <c:yMode val="edge"/>
          <c:x val="0.4108234981863223"/>
          <c:y val="3.21637858590129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Sheet1'!$L$51:$Q$51</c:f>
                <c:numCache>
                  <c:formatCode>General</c:formatCode>
                  <c:ptCount val="6"/>
                  <c:pt idx="0">
                    <c:v>2.3722937798210781E-3</c:v>
                  </c:pt>
                  <c:pt idx="1">
                    <c:v>1.6214967470458468E-2</c:v>
                  </c:pt>
                  <c:pt idx="2">
                    <c:v>7.9204376983429987E-3</c:v>
                  </c:pt>
                  <c:pt idx="3">
                    <c:v>9.5594630253656721E-3</c:v>
                  </c:pt>
                  <c:pt idx="4">
                    <c:v>5.7815681793303111E-2</c:v>
                  </c:pt>
                  <c:pt idx="5">
                    <c:v>2.8252144581772654E-2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85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'Plate 1 - Sheet1'!$L$46:$Q$47</c:f>
              <c:multiLvlStrCache>
                <c:ptCount val="6"/>
                <c:lvl>
                  <c:pt idx="0">
                    <c:v>DMSO</c:v>
                  </c:pt>
                  <c:pt idx="1">
                    <c:v>LPS+DMSO</c:v>
                  </c:pt>
                  <c:pt idx="2">
                    <c:v>LPS+Ab40</c:v>
                  </c:pt>
                  <c:pt idx="3">
                    <c:v>DMSO</c:v>
                  </c:pt>
                  <c:pt idx="4">
                    <c:v>LPS+DMSO</c:v>
                  </c:pt>
                  <c:pt idx="5">
                    <c:v>LPS+Ab40</c:v>
                  </c:pt>
                </c:lvl>
                <c:lvl>
                  <c:pt idx="0">
                    <c:v>wt</c:v>
                  </c:pt>
                  <c:pt idx="3">
                    <c:v>app-/-</c:v>
                  </c:pt>
                </c:lvl>
              </c:multiLvlStrCache>
            </c:multiLvlStrRef>
          </c:cat>
          <c:val>
            <c:numRef>
              <c:f>'Plate 1 - Sheet1'!$L$48:$Q$48</c:f>
              <c:numCache>
                <c:formatCode>General</c:formatCode>
                <c:ptCount val="6"/>
                <c:pt idx="0">
                  <c:v>6.1666666666666632E-3</c:v>
                </c:pt>
                <c:pt idx="1">
                  <c:v>0.14385714285714288</c:v>
                </c:pt>
                <c:pt idx="2">
                  <c:v>0.10099999999999999</c:v>
                </c:pt>
                <c:pt idx="3">
                  <c:v>1.9499999999999997E-2</c:v>
                </c:pt>
                <c:pt idx="4">
                  <c:v>0.36928571428571433</c:v>
                </c:pt>
                <c:pt idx="5">
                  <c:v>0.33742857142857147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B7-E549-AB6E-3795E645F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4582416"/>
        <c:axId val="1297299520"/>
      </c:barChart>
      <c:catAx>
        <c:axId val="1294582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7299520"/>
        <c:crosses val="autoZero"/>
        <c:auto val="1"/>
        <c:lblAlgn val="ctr"/>
        <c:lblOffset val="100"/>
        <c:noMultiLvlLbl val="0"/>
      </c:catAx>
      <c:valAx>
        <c:axId val="1297299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4582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TNF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Sheet1'!$K$72:$R$72</c:f>
                <c:numCache>
                  <c:formatCode>General</c:formatCode>
                  <c:ptCount val="8"/>
                  <c:pt idx="0">
                    <c:v>2.3722937798210784</c:v>
                  </c:pt>
                  <c:pt idx="1">
                    <c:v>16.214967470458468</c:v>
                  </c:pt>
                  <c:pt idx="2">
                    <c:v>6.4915329468469922</c:v>
                  </c:pt>
                  <c:pt idx="3">
                    <c:v>7.9204376983429983</c:v>
                  </c:pt>
                  <c:pt idx="4">
                    <c:v>9.5594630253656714</c:v>
                  </c:pt>
                  <c:pt idx="5">
                    <c:v>57.815681793303106</c:v>
                  </c:pt>
                  <c:pt idx="6">
                    <c:v>1.1666666666666656</c:v>
                  </c:pt>
                  <c:pt idx="7">
                    <c:v>28.252144581772654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'Plate 1 - Sheet1'!$K$67:$R$68</c:f>
              <c:multiLvlStrCache>
                <c:ptCount val="8"/>
                <c:lvl>
                  <c:pt idx="0">
                    <c:v>DMSO</c:v>
                  </c:pt>
                  <c:pt idx="1">
                    <c:v>LPS+DMSO</c:v>
                  </c:pt>
                  <c:pt idx="2">
                    <c:v>Ab40</c:v>
                  </c:pt>
                  <c:pt idx="3">
                    <c:v>LPS+Ab40</c:v>
                  </c:pt>
                  <c:pt idx="4">
                    <c:v>DMSO</c:v>
                  </c:pt>
                  <c:pt idx="5">
                    <c:v>LPS+DMSO</c:v>
                  </c:pt>
                  <c:pt idx="6">
                    <c:v>Ab40</c:v>
                  </c:pt>
                  <c:pt idx="7">
                    <c:v>LPS+Ab40</c:v>
                  </c:pt>
                </c:lvl>
                <c:lvl>
                  <c:pt idx="0">
                    <c:v>ctrl macrophage</c:v>
                  </c:pt>
                  <c:pt idx="4">
                    <c:v>app mut macrophage</c:v>
                  </c:pt>
                </c:lvl>
              </c:multiLvlStrCache>
            </c:multiLvlStrRef>
          </c:cat>
          <c:val>
            <c:numRef>
              <c:f>'Plate 1 - Sheet1'!$K$69:$R$69</c:f>
              <c:numCache>
                <c:formatCode>General</c:formatCode>
                <c:ptCount val="8"/>
                <c:pt idx="0">
                  <c:v>6.1666666666666634</c:v>
                </c:pt>
                <c:pt idx="1">
                  <c:v>143.85714285714289</c:v>
                </c:pt>
                <c:pt idx="2">
                  <c:v>19.2</c:v>
                </c:pt>
                <c:pt idx="3">
                  <c:v>101</c:v>
                </c:pt>
                <c:pt idx="4">
                  <c:v>19.499999999999996</c:v>
                </c:pt>
                <c:pt idx="5">
                  <c:v>369.28571428571433</c:v>
                </c:pt>
                <c:pt idx="6">
                  <c:v>6.8333333333333277</c:v>
                </c:pt>
                <c:pt idx="7">
                  <c:v>337.42857142857144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AF-694E-B4E8-A53E13726E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12346847"/>
        <c:axId val="1822155759"/>
      </c:barChart>
      <c:catAx>
        <c:axId val="1812346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2155759"/>
        <c:crosses val="autoZero"/>
        <c:auto val="1"/>
        <c:lblAlgn val="ctr"/>
        <c:lblOffset val="100"/>
        <c:noMultiLvlLbl val="0"/>
      </c:catAx>
      <c:valAx>
        <c:axId val="1822155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23468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158750</xdr:colOff>
      <xdr:row>42</xdr:row>
      <xdr:rowOff>158750</xdr:rowOff>
    </xdr:from>
    <xdr:to>
      <xdr:col>27</xdr:col>
      <xdr:colOff>391584</xdr:colOff>
      <xdr:row>62</xdr:row>
      <xdr:rowOff>158749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A420BAC-F3F8-8D4D-B7B0-662509EB7E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391583</xdr:colOff>
      <xdr:row>69</xdr:row>
      <xdr:rowOff>46566</xdr:rowOff>
    </xdr:from>
    <xdr:to>
      <xdr:col>29</xdr:col>
      <xdr:colOff>21166</xdr:colOff>
      <xdr:row>88</xdr:row>
      <xdr:rowOff>74083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AC89AA0-2A90-D545-98D0-7346363B48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V99"/>
  <sheetViews>
    <sheetView tabSelected="1" topLeftCell="A20" zoomScale="120" zoomScaleNormal="120" workbookViewId="0">
      <selection activeCell="J62" sqref="J62"/>
    </sheetView>
  </sheetViews>
  <sheetFormatPr baseColWidth="10" defaultColWidth="8.83203125" defaultRowHeight="13" x14ac:dyDescent="0.15"/>
  <cols>
    <col min="1" max="1" width="20.6640625" customWidth="1"/>
    <col min="2" max="2" width="12.6640625" customWidth="1"/>
  </cols>
  <sheetData>
    <row r="2" spans="1:14" x14ac:dyDescent="0.15">
      <c r="A2" t="s">
        <v>0</v>
      </c>
      <c r="B2" t="s">
        <v>1</v>
      </c>
    </row>
    <row r="4" spans="1:14" x14ac:dyDescent="0.15">
      <c r="A4" t="s">
        <v>2</v>
      </c>
    </row>
    <row r="5" spans="1:14" x14ac:dyDescent="0.15">
      <c r="A5" t="s">
        <v>3</v>
      </c>
    </row>
    <row r="6" spans="1:14" x14ac:dyDescent="0.15">
      <c r="A6" t="s">
        <v>4</v>
      </c>
      <c r="B6" t="s">
        <v>5</v>
      </c>
    </row>
    <row r="7" spans="1:14" x14ac:dyDescent="0.15">
      <c r="A7" t="s">
        <v>6</v>
      </c>
      <c r="B7" s="1">
        <v>43679</v>
      </c>
    </row>
    <row r="8" spans="1:14" x14ac:dyDescent="0.15">
      <c r="A8" t="s">
        <v>7</v>
      </c>
      <c r="B8" s="2">
        <v>0.65200231481481474</v>
      </c>
    </row>
    <row r="9" spans="1:14" x14ac:dyDescent="0.15">
      <c r="A9" t="s">
        <v>8</v>
      </c>
      <c r="B9" t="s">
        <v>9</v>
      </c>
    </row>
    <row r="10" spans="1:14" x14ac:dyDescent="0.15">
      <c r="A10" t="s">
        <v>10</v>
      </c>
      <c r="B10" t="s">
        <v>11</v>
      </c>
    </row>
    <row r="11" spans="1:14" x14ac:dyDescent="0.15">
      <c r="A11" t="s">
        <v>12</v>
      </c>
      <c r="B11" t="s">
        <v>13</v>
      </c>
    </row>
    <row r="13" spans="1:14" ht="14" x14ac:dyDescent="0.15">
      <c r="A13" s="3" t="s">
        <v>14</v>
      </c>
      <c r="B13" s="4"/>
    </row>
    <row r="14" spans="1:14" x14ac:dyDescent="0.15">
      <c r="A14" t="s">
        <v>15</v>
      </c>
      <c r="B14" t="s">
        <v>16</v>
      </c>
    </row>
    <row r="15" spans="1:14" x14ac:dyDescent="0.15">
      <c r="A15" t="s">
        <v>17</v>
      </c>
    </row>
    <row r="16" spans="1:14" x14ac:dyDescent="0.15">
      <c r="A16" t="s">
        <v>18</v>
      </c>
      <c r="B16" t="s">
        <v>19</v>
      </c>
      <c r="N16" s="23" t="s">
        <v>41</v>
      </c>
    </row>
    <row r="17" spans="1:22" x14ac:dyDescent="0.15">
      <c r="B17" t="s">
        <v>20</v>
      </c>
    </row>
    <row r="18" spans="1:22" x14ac:dyDescent="0.15">
      <c r="B18" t="s">
        <v>21</v>
      </c>
    </row>
    <row r="19" spans="1:22" x14ac:dyDescent="0.15">
      <c r="B19" t="s">
        <v>22</v>
      </c>
    </row>
    <row r="20" spans="1:22" x14ac:dyDescent="0.15">
      <c r="Q20" s="22"/>
      <c r="R20" s="23" t="s">
        <v>33</v>
      </c>
      <c r="S20" s="23" t="s">
        <v>44</v>
      </c>
    </row>
    <row r="21" spans="1:22" ht="14" x14ac:dyDescent="0.15">
      <c r="A21" s="3" t="s">
        <v>23</v>
      </c>
      <c r="B21" s="4"/>
    </row>
    <row r="22" spans="1:22" x14ac:dyDescent="0.15">
      <c r="A22" t="s">
        <v>24</v>
      </c>
      <c r="B22">
        <v>23.2</v>
      </c>
      <c r="Q22" s="25"/>
      <c r="R22" s="23" t="s">
        <v>45</v>
      </c>
    </row>
    <row r="24" spans="1:22" x14ac:dyDescent="0.15">
      <c r="B24" s="5"/>
      <c r="C24" s="6">
        <v>1</v>
      </c>
      <c r="D24" s="6">
        <v>2</v>
      </c>
      <c r="E24" s="6">
        <v>3</v>
      </c>
      <c r="F24" s="6">
        <v>4</v>
      </c>
      <c r="G24" s="6">
        <v>5</v>
      </c>
      <c r="H24" s="6">
        <v>6</v>
      </c>
      <c r="I24" s="6">
        <v>7</v>
      </c>
      <c r="J24" s="6">
        <v>8</v>
      </c>
      <c r="K24" s="6">
        <v>9</v>
      </c>
      <c r="L24" s="6">
        <v>10</v>
      </c>
      <c r="M24" s="6">
        <v>11</v>
      </c>
      <c r="N24" s="6">
        <v>12</v>
      </c>
    </row>
    <row r="25" spans="1:22" ht="14" x14ac:dyDescent="0.15">
      <c r="B25" s="6" t="s">
        <v>25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450</v>
      </c>
    </row>
    <row r="26" spans="1:22" ht="14" x14ac:dyDescent="0.15">
      <c r="B26" s="6" t="s">
        <v>26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450</v>
      </c>
    </row>
    <row r="27" spans="1:22" ht="14" x14ac:dyDescent="0.15">
      <c r="B27" s="6" t="s">
        <v>27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450</v>
      </c>
      <c r="V27" s="26"/>
    </row>
    <row r="28" spans="1:22" ht="14" x14ac:dyDescent="0.15">
      <c r="B28" s="6" t="s">
        <v>28</v>
      </c>
      <c r="C28" s="9">
        <v>6.8000000000000005E-2</v>
      </c>
      <c r="D28" s="9">
        <v>8.1000000000000003E-2</v>
      </c>
      <c r="E28" s="9">
        <v>7.3999999999999996E-2</v>
      </c>
      <c r="F28" s="9">
        <v>7.1999999999999995E-2</v>
      </c>
      <c r="G28" s="9">
        <v>7.3999999999999996E-2</v>
      </c>
      <c r="H28" s="9">
        <v>6.4000000000000001E-2</v>
      </c>
      <c r="I28" s="10">
        <v>0.19700000000000001</v>
      </c>
      <c r="J28" s="11">
        <v>0.222</v>
      </c>
      <c r="K28" s="10">
        <v>0.186</v>
      </c>
      <c r="L28" s="11">
        <v>0.218</v>
      </c>
      <c r="M28" s="12">
        <v>0.17399999999999999</v>
      </c>
      <c r="N28" s="13">
        <v>0.29699999999999999</v>
      </c>
      <c r="O28" s="8">
        <v>450</v>
      </c>
    </row>
    <row r="29" spans="1:22" ht="14" x14ac:dyDescent="0.15">
      <c r="B29" s="6" t="s">
        <v>29</v>
      </c>
      <c r="C29" s="10">
        <v>0.17499999999999999</v>
      </c>
      <c r="D29" s="10">
        <v>0.17699999999999999</v>
      </c>
      <c r="E29" s="12">
        <v>0.14899999999999999</v>
      </c>
      <c r="F29" s="12">
        <v>0.14499999999999999</v>
      </c>
      <c r="G29" s="12">
        <v>0.156</v>
      </c>
      <c r="H29" s="10">
        <v>0.185</v>
      </c>
      <c r="I29" s="10">
        <v>0.19</v>
      </c>
      <c r="J29" s="24">
        <v>0.246</v>
      </c>
      <c r="K29" s="21">
        <v>6.9000000000000006E-2</v>
      </c>
      <c r="L29" s="9">
        <v>8.1000000000000003E-2</v>
      </c>
      <c r="M29" s="14">
        <v>0.13</v>
      </c>
      <c r="N29" s="9">
        <v>0.09</v>
      </c>
      <c r="O29" s="8">
        <v>450</v>
      </c>
    </row>
    <row r="30" spans="1:22" ht="14" x14ac:dyDescent="0.15">
      <c r="B30" s="6" t="s">
        <v>30</v>
      </c>
      <c r="C30" s="9">
        <v>7.0999999999999994E-2</v>
      </c>
      <c r="D30" s="9">
        <v>7.5999999999999998E-2</v>
      </c>
      <c r="E30" s="9">
        <v>6.5000000000000002E-2</v>
      </c>
      <c r="F30" s="15">
        <v>0.40100000000000002</v>
      </c>
      <c r="G30" s="16">
        <v>0.38400000000000001</v>
      </c>
      <c r="H30" s="17">
        <v>0.54</v>
      </c>
      <c r="I30" s="18">
        <v>0.497</v>
      </c>
      <c r="J30" s="19">
        <v>0.58399999999999996</v>
      </c>
      <c r="K30" s="17">
        <v>0.51200000000000001</v>
      </c>
      <c r="L30" s="14">
        <v>0.129</v>
      </c>
      <c r="M30" s="18">
        <v>0.495</v>
      </c>
      <c r="N30" s="15">
        <v>0.41299999999999998</v>
      </c>
      <c r="O30" s="8">
        <v>450</v>
      </c>
    </row>
    <row r="31" spans="1:22" ht="14" x14ac:dyDescent="0.15">
      <c r="B31" s="6" t="s">
        <v>31</v>
      </c>
      <c r="C31" s="20">
        <v>0.33700000000000002</v>
      </c>
      <c r="D31" s="18">
        <v>0.504</v>
      </c>
      <c r="E31" s="13">
        <v>0.311</v>
      </c>
      <c r="F31" s="20">
        <v>0.35899999999999999</v>
      </c>
      <c r="G31" s="15">
        <v>0.40500000000000003</v>
      </c>
      <c r="H31" s="21">
        <v>6.3E-2</v>
      </c>
      <c r="I31" s="7"/>
      <c r="J31" s="7"/>
      <c r="K31" s="7"/>
      <c r="L31" s="7" t="s">
        <v>39</v>
      </c>
      <c r="M31" s="7"/>
      <c r="N31" s="7"/>
      <c r="O31" s="8">
        <v>450</v>
      </c>
    </row>
    <row r="32" spans="1:22" ht="14" x14ac:dyDescent="0.15">
      <c r="B32" s="6" t="s">
        <v>32</v>
      </c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450</v>
      </c>
    </row>
    <row r="34" spans="3:18" x14ac:dyDescent="0.15">
      <c r="L34" s="27" t="s">
        <v>40</v>
      </c>
      <c r="N34">
        <f>(K29+H31)/2</f>
        <v>6.6000000000000003E-2</v>
      </c>
    </row>
    <row r="35" spans="3:18" x14ac:dyDescent="0.15">
      <c r="C35" s="23" t="s">
        <v>49</v>
      </c>
      <c r="D35" s="23" t="s">
        <v>34</v>
      </c>
      <c r="G35" s="23" t="s">
        <v>35</v>
      </c>
      <c r="J35" s="23" t="s">
        <v>50</v>
      </c>
      <c r="L35" s="23" t="s">
        <v>34</v>
      </c>
      <c r="O35" s="23" t="s">
        <v>35</v>
      </c>
    </row>
    <row r="36" spans="3:18" x14ac:dyDescent="0.15">
      <c r="C36" s="23" t="s">
        <v>46</v>
      </c>
      <c r="D36" s="23" t="s">
        <v>36</v>
      </c>
      <c r="E36" s="23" t="s">
        <v>37</v>
      </c>
      <c r="F36" s="23" t="s">
        <v>38</v>
      </c>
      <c r="G36" s="23" t="s">
        <v>36</v>
      </c>
      <c r="H36" s="23" t="s">
        <v>37</v>
      </c>
      <c r="I36" s="23" t="s">
        <v>38</v>
      </c>
      <c r="J36" s="23" t="s">
        <v>46</v>
      </c>
      <c r="K36" s="23" t="s">
        <v>46</v>
      </c>
      <c r="L36" s="23" t="s">
        <v>36</v>
      </c>
      <c r="M36" s="23" t="s">
        <v>37</v>
      </c>
      <c r="N36" s="23" t="s">
        <v>38</v>
      </c>
      <c r="O36" s="23" t="s">
        <v>36</v>
      </c>
      <c r="P36" s="23" t="s">
        <v>37</v>
      </c>
      <c r="Q36" s="23" t="s">
        <v>38</v>
      </c>
    </row>
    <row r="37" spans="3:18" x14ac:dyDescent="0.15">
      <c r="C37" s="9">
        <v>0.112</v>
      </c>
      <c r="D37" s="9">
        <v>6.8000000000000005E-2</v>
      </c>
      <c r="E37" s="10">
        <v>0.19700000000000001</v>
      </c>
      <c r="F37" s="10">
        <v>0.17699999999999999</v>
      </c>
      <c r="G37" s="9">
        <v>8.1000000000000003E-2</v>
      </c>
      <c r="H37" s="15">
        <v>0.40100000000000002</v>
      </c>
      <c r="I37" s="18">
        <v>0.495</v>
      </c>
      <c r="J37" s="9">
        <v>7.5999999999999998E-2</v>
      </c>
      <c r="L37">
        <f t="shared" ref="L37:R37" si="0">D37-0.066</f>
        <v>2.0000000000000018E-3</v>
      </c>
      <c r="M37">
        <f t="shared" si="0"/>
        <v>0.13100000000000001</v>
      </c>
      <c r="N37">
        <f t="shared" si="0"/>
        <v>0.11099999999999999</v>
      </c>
      <c r="O37">
        <f t="shared" si="0"/>
        <v>1.4999999999999999E-2</v>
      </c>
      <c r="P37">
        <f t="shared" si="0"/>
        <v>0.33500000000000002</v>
      </c>
      <c r="Q37">
        <f t="shared" si="0"/>
        <v>0.42899999999999999</v>
      </c>
      <c r="R37">
        <f t="shared" si="0"/>
        <v>9.999999999999995E-3</v>
      </c>
    </row>
    <row r="38" spans="3:18" x14ac:dyDescent="0.15">
      <c r="C38" s="9">
        <v>9.7000000000000003E-2</v>
      </c>
      <c r="D38" s="9">
        <v>8.1000000000000003E-2</v>
      </c>
      <c r="E38" s="11">
        <v>0.222</v>
      </c>
      <c r="F38" s="12">
        <v>0.14899999999999999</v>
      </c>
      <c r="G38" s="14">
        <v>0.13</v>
      </c>
      <c r="H38" s="16">
        <v>0.38400000000000001</v>
      </c>
      <c r="I38" s="15">
        <v>0.41299999999999998</v>
      </c>
      <c r="J38" s="9">
        <v>7.1999999999999995E-2</v>
      </c>
      <c r="K38">
        <f t="shared" ref="K38:K42" si="1">C38-0.066</f>
        <v>3.1E-2</v>
      </c>
      <c r="L38">
        <f t="shared" ref="L38:Q42" si="2">D38-0.066</f>
        <v>1.4999999999999999E-2</v>
      </c>
      <c r="M38">
        <f t="shared" si="2"/>
        <v>0.156</v>
      </c>
      <c r="N38">
        <f t="shared" si="2"/>
        <v>8.299999999999999E-2</v>
      </c>
      <c r="O38">
        <f t="shared" si="2"/>
        <v>6.4000000000000001E-2</v>
      </c>
      <c r="P38">
        <f t="shared" si="2"/>
        <v>0.318</v>
      </c>
      <c r="Q38">
        <f t="shared" si="2"/>
        <v>0.34699999999999998</v>
      </c>
      <c r="R38">
        <f t="shared" ref="R38:R42" si="3">J38-0.066</f>
        <v>5.9999999999999915E-3</v>
      </c>
    </row>
    <row r="39" spans="3:18" x14ac:dyDescent="0.15">
      <c r="C39" s="9">
        <v>8.5000000000000006E-2</v>
      </c>
      <c r="D39" s="9">
        <v>7.3999999999999996E-2</v>
      </c>
      <c r="E39" s="10">
        <v>0.186</v>
      </c>
      <c r="F39" s="12">
        <v>0.14499999999999999</v>
      </c>
      <c r="G39" s="9">
        <v>0.09</v>
      </c>
      <c r="H39" s="17">
        <v>0.54</v>
      </c>
      <c r="I39" s="20">
        <v>0.33700000000000002</v>
      </c>
      <c r="J39" s="9">
        <v>6.8000000000000005E-2</v>
      </c>
      <c r="K39">
        <f t="shared" si="1"/>
        <v>1.9000000000000003E-2</v>
      </c>
      <c r="L39">
        <f t="shared" si="2"/>
        <v>7.9999999999999932E-3</v>
      </c>
      <c r="M39">
        <f t="shared" si="2"/>
        <v>0.12</v>
      </c>
      <c r="N39">
        <f t="shared" si="2"/>
        <v>7.8999999999999987E-2</v>
      </c>
      <c r="O39">
        <f t="shared" si="2"/>
        <v>2.3999999999999994E-2</v>
      </c>
      <c r="P39">
        <f t="shared" si="2"/>
        <v>0.47400000000000003</v>
      </c>
      <c r="Q39">
        <f t="shared" si="2"/>
        <v>0.27100000000000002</v>
      </c>
      <c r="R39">
        <f t="shared" si="3"/>
        <v>2.0000000000000018E-3</v>
      </c>
    </row>
    <row r="40" spans="3:18" x14ac:dyDescent="0.15">
      <c r="C40" s="9">
        <v>0.10199999999999999</v>
      </c>
      <c r="D40" s="9">
        <v>7.1999999999999995E-2</v>
      </c>
      <c r="E40" s="11">
        <v>0.218</v>
      </c>
      <c r="F40" s="12">
        <v>0.156</v>
      </c>
      <c r="G40" s="9">
        <v>7.0999999999999994E-2</v>
      </c>
      <c r="H40" s="18">
        <v>0.497</v>
      </c>
      <c r="I40" s="18">
        <v>0.504</v>
      </c>
      <c r="J40" s="9">
        <v>7.3999999999999996E-2</v>
      </c>
      <c r="K40">
        <f t="shared" si="1"/>
        <v>3.599999999999999E-2</v>
      </c>
      <c r="L40">
        <f t="shared" si="2"/>
        <v>5.9999999999999915E-3</v>
      </c>
      <c r="M40">
        <f t="shared" si="2"/>
        <v>0.152</v>
      </c>
      <c r="N40">
        <f t="shared" si="2"/>
        <v>0.09</v>
      </c>
      <c r="O40">
        <f t="shared" si="2"/>
        <v>4.9999999999999906E-3</v>
      </c>
      <c r="P40">
        <f t="shared" si="2"/>
        <v>0.43099999999999999</v>
      </c>
      <c r="Q40">
        <f t="shared" si="2"/>
        <v>0.438</v>
      </c>
      <c r="R40">
        <f t="shared" si="3"/>
        <v>7.9999999999999932E-3</v>
      </c>
    </row>
    <row r="41" spans="3:18" x14ac:dyDescent="0.15">
      <c r="C41" s="9">
        <v>6.8000000000000005E-2</v>
      </c>
      <c r="D41" s="9">
        <v>7.3999999999999996E-2</v>
      </c>
      <c r="E41" s="12">
        <v>0.17399999999999999</v>
      </c>
      <c r="F41" s="10">
        <v>0.185</v>
      </c>
      <c r="G41" s="9">
        <v>7.5999999999999998E-2</v>
      </c>
      <c r="H41" s="19">
        <v>0.58399999999999996</v>
      </c>
      <c r="I41" s="13">
        <v>0.311</v>
      </c>
      <c r="J41" s="9">
        <v>7.1999999999999995E-2</v>
      </c>
      <c r="K41">
        <f t="shared" si="1"/>
        <v>2.0000000000000018E-3</v>
      </c>
      <c r="L41">
        <f t="shared" si="2"/>
        <v>7.9999999999999932E-3</v>
      </c>
      <c r="M41">
        <f t="shared" si="2"/>
        <v>0.10799999999999998</v>
      </c>
      <c r="N41">
        <f t="shared" si="2"/>
        <v>0.11899999999999999</v>
      </c>
      <c r="O41">
        <f t="shared" si="2"/>
        <v>9.999999999999995E-3</v>
      </c>
      <c r="P41">
        <f t="shared" si="2"/>
        <v>0.51800000000000002</v>
      </c>
      <c r="Q41">
        <f t="shared" si="2"/>
        <v>0.245</v>
      </c>
      <c r="R41">
        <f t="shared" si="3"/>
        <v>5.9999999999999915E-3</v>
      </c>
    </row>
    <row r="42" spans="3:18" x14ac:dyDescent="0.15">
      <c r="C42" s="9">
        <v>7.3999999999999996E-2</v>
      </c>
      <c r="D42" s="9">
        <v>6.4000000000000001E-2</v>
      </c>
      <c r="E42" s="13">
        <v>0.29699999999999999</v>
      </c>
      <c r="F42" s="10">
        <v>0.19</v>
      </c>
      <c r="G42" s="9">
        <v>6.5000000000000002E-2</v>
      </c>
      <c r="H42" s="17">
        <v>0.51200000000000001</v>
      </c>
      <c r="I42" s="20">
        <v>0.35899999999999999</v>
      </c>
      <c r="J42" s="28">
        <v>7.4999999999999997E-2</v>
      </c>
      <c r="K42">
        <f t="shared" si="1"/>
        <v>7.9999999999999932E-3</v>
      </c>
      <c r="L42">
        <f t="shared" si="2"/>
        <v>-2.0000000000000018E-3</v>
      </c>
      <c r="M42">
        <f t="shared" si="2"/>
        <v>0.23099999999999998</v>
      </c>
      <c r="N42">
        <f t="shared" si="2"/>
        <v>0.124</v>
      </c>
      <c r="O42">
        <f t="shared" si="2"/>
        <v>-1.0000000000000009E-3</v>
      </c>
      <c r="P42">
        <f t="shared" si="2"/>
        <v>0.44600000000000001</v>
      </c>
      <c r="Q42">
        <f t="shared" si="2"/>
        <v>0.29299999999999998</v>
      </c>
      <c r="R42">
        <f t="shared" si="3"/>
        <v>8.9999999999999941E-3</v>
      </c>
    </row>
    <row r="43" spans="3:18" x14ac:dyDescent="0.15">
      <c r="E43" s="10">
        <v>0.17499999999999999</v>
      </c>
      <c r="H43" s="14">
        <v>0.129</v>
      </c>
      <c r="I43" s="15">
        <v>0.40500000000000003</v>
      </c>
      <c r="M43">
        <f>E43-0.066</f>
        <v>0.10899999999999999</v>
      </c>
      <c r="P43">
        <f>H43-0.066</f>
        <v>6.3E-2</v>
      </c>
      <c r="Q43">
        <f>I43-0.066</f>
        <v>0.33900000000000002</v>
      </c>
    </row>
    <row r="46" spans="3:18" x14ac:dyDescent="0.15">
      <c r="L46" s="23" t="s">
        <v>43</v>
      </c>
      <c r="O46" s="23" t="s">
        <v>42</v>
      </c>
    </row>
    <row r="47" spans="3:18" x14ac:dyDescent="0.15">
      <c r="K47" s="23" t="s">
        <v>46</v>
      </c>
      <c r="L47" s="23" t="s">
        <v>36</v>
      </c>
      <c r="M47" s="23" t="s">
        <v>37</v>
      </c>
      <c r="N47" s="23" t="s">
        <v>38</v>
      </c>
      <c r="O47" s="23" t="s">
        <v>36</v>
      </c>
      <c r="P47" s="23" t="s">
        <v>37</v>
      </c>
      <c r="Q47" s="23" t="s">
        <v>38</v>
      </c>
      <c r="R47" s="23" t="s">
        <v>46</v>
      </c>
    </row>
    <row r="48" spans="3:18" x14ac:dyDescent="0.15">
      <c r="K48">
        <f t="shared" ref="K48:R48" si="4">AVERAGE(K37:K43)</f>
        <v>1.9199999999999998E-2</v>
      </c>
      <c r="L48">
        <f t="shared" si="4"/>
        <v>6.1666666666666632E-3</v>
      </c>
      <c r="M48">
        <f t="shared" si="4"/>
        <v>0.14385714285714288</v>
      </c>
      <c r="N48">
        <f t="shared" si="4"/>
        <v>0.10099999999999999</v>
      </c>
      <c r="O48">
        <f t="shared" si="4"/>
        <v>1.9499999999999997E-2</v>
      </c>
      <c r="P48">
        <f t="shared" si="4"/>
        <v>0.36928571428571433</v>
      </c>
      <c r="Q48">
        <f t="shared" si="4"/>
        <v>0.33742857142857147</v>
      </c>
      <c r="R48">
        <f t="shared" si="4"/>
        <v>6.8333333333333275E-3</v>
      </c>
    </row>
    <row r="49" spans="11:18" x14ac:dyDescent="0.15">
      <c r="K49">
        <f t="shared" ref="K49:R49" si="5">STDEV(K37:K43)</f>
        <v>1.4515508947329404E-2</v>
      </c>
      <c r="L49">
        <f t="shared" si="5"/>
        <v>5.8109092805400655E-3</v>
      </c>
      <c r="M49">
        <f t="shared" si="5"/>
        <v>4.2900771443835181E-2</v>
      </c>
      <c r="N49">
        <f t="shared" si="5"/>
        <v>1.9401030900444378E-2</v>
      </c>
      <c r="O49">
        <f t="shared" si="5"/>
        <v>2.3415806627148258E-2</v>
      </c>
      <c r="P49">
        <f t="shared" si="5"/>
        <v>0.15296591590472489</v>
      </c>
      <c r="Q49">
        <f t="shared" si="5"/>
        <v>7.4748148567611375E-2</v>
      </c>
      <c r="R49">
        <f t="shared" si="5"/>
        <v>2.8577380332470387E-3</v>
      </c>
    </row>
    <row r="50" spans="11:18" x14ac:dyDescent="0.15">
      <c r="K50">
        <f>COUNT(K37:K43)</f>
        <v>5</v>
      </c>
      <c r="L50">
        <f>COUNT(L37:L43)</f>
        <v>6</v>
      </c>
      <c r="M50">
        <f t="shared" ref="M50:R50" si="6">COUNT(M37:M43)</f>
        <v>7</v>
      </c>
      <c r="N50">
        <f t="shared" si="6"/>
        <v>6</v>
      </c>
      <c r="O50">
        <f t="shared" si="6"/>
        <v>6</v>
      </c>
      <c r="P50">
        <f t="shared" si="6"/>
        <v>7</v>
      </c>
      <c r="Q50">
        <f t="shared" si="6"/>
        <v>7</v>
      </c>
      <c r="R50">
        <f t="shared" si="6"/>
        <v>6</v>
      </c>
    </row>
    <row r="51" spans="11:18" x14ac:dyDescent="0.15">
      <c r="K51">
        <f>K49/SQRT(K50)</f>
        <v>6.4915329468469918E-3</v>
      </c>
      <c r="L51">
        <f>L49/SQRT(L50)</f>
        <v>2.3722937798210781E-3</v>
      </c>
      <c r="M51">
        <f t="shared" ref="M51:R51" si="7">M49/SQRT(M50)</f>
        <v>1.6214967470458468E-2</v>
      </c>
      <c r="N51">
        <f t="shared" si="7"/>
        <v>7.9204376983429987E-3</v>
      </c>
      <c r="O51">
        <f t="shared" si="7"/>
        <v>9.5594630253656721E-3</v>
      </c>
      <c r="P51">
        <f t="shared" si="7"/>
        <v>5.7815681793303111E-2</v>
      </c>
      <c r="Q51">
        <f t="shared" si="7"/>
        <v>2.8252144581772654E-2</v>
      </c>
      <c r="R51">
        <f t="shared" si="7"/>
        <v>1.1666666666666657E-3</v>
      </c>
    </row>
    <row r="55" spans="11:18" x14ac:dyDescent="0.15">
      <c r="N55">
        <f>TTEST(M37:M43,N37:N43,1,3)</f>
        <v>2.137762514833642E-2</v>
      </c>
      <c r="O55">
        <f>TTEST(L37:L43,O37:O43,1,3)</f>
        <v>0.11389220647045686</v>
      </c>
      <c r="P55">
        <f>TTEST(M37:M43,P37:P43,1,3)</f>
        <v>3.6226960208140184E-3</v>
      </c>
      <c r="Q55">
        <f>TTEST(P37:P43,Q37:Q43,1,3)</f>
        <v>0.31640013965145086</v>
      </c>
    </row>
    <row r="57" spans="11:18" x14ac:dyDescent="0.15">
      <c r="L57">
        <f>TTEST(K37:K42,L37:L42,2,3)</f>
        <v>0.11722707885853299</v>
      </c>
      <c r="R57">
        <f>TTEST(O37:O42,R37:R42,1,3)</f>
        <v>0.12197084131066095</v>
      </c>
    </row>
    <row r="60" spans="11:18" x14ac:dyDescent="0.15">
      <c r="N60">
        <f>N48/M48</f>
        <v>0.70208540218470694</v>
      </c>
      <c r="Q60">
        <f>Q48/P48</f>
        <v>0.9137330754352031</v>
      </c>
    </row>
    <row r="62" spans="11:18" x14ac:dyDescent="0.15">
      <c r="P62">
        <f>P48/M48</f>
        <v>2.5670307845084408</v>
      </c>
    </row>
    <row r="67" spans="4:18" x14ac:dyDescent="0.15">
      <c r="K67" s="23" t="s">
        <v>47</v>
      </c>
      <c r="O67" s="23" t="s">
        <v>48</v>
      </c>
    </row>
    <row r="68" spans="4:18" x14ac:dyDescent="0.15">
      <c r="K68" s="23" t="s">
        <v>36</v>
      </c>
      <c r="L68" s="23" t="s">
        <v>37</v>
      </c>
      <c r="M68" s="23" t="s">
        <v>46</v>
      </c>
      <c r="N68" s="23" t="s">
        <v>38</v>
      </c>
      <c r="O68" s="23" t="s">
        <v>36</v>
      </c>
      <c r="P68" s="23" t="s">
        <v>37</v>
      </c>
      <c r="Q68" s="23" t="s">
        <v>46</v>
      </c>
      <c r="R68" s="23" t="s">
        <v>38</v>
      </c>
    </row>
    <row r="69" spans="4:18" x14ac:dyDescent="0.15">
      <c r="K69">
        <f>L48*10*100</f>
        <v>6.1666666666666634</v>
      </c>
      <c r="L69">
        <f>M48*10*100</f>
        <v>143.85714285714289</v>
      </c>
      <c r="M69">
        <f>K48*10*100</f>
        <v>19.2</v>
      </c>
      <c r="N69">
        <f>N48*10*100</f>
        <v>101</v>
      </c>
      <c r="O69">
        <f>O48*10*100</f>
        <v>19.499999999999996</v>
      </c>
      <c r="P69">
        <f>P48*10*100</f>
        <v>369.28571428571433</v>
      </c>
      <c r="Q69">
        <f>R48*10*100</f>
        <v>6.8333333333333277</v>
      </c>
      <c r="R69">
        <f>Q48*10*100</f>
        <v>337.42857142857144</v>
      </c>
    </row>
    <row r="70" spans="4:18" x14ac:dyDescent="0.15">
      <c r="D70" s="23"/>
      <c r="F70" s="23"/>
      <c r="K70">
        <f t="shared" ref="K70:L70" si="8">L49*10*100</f>
        <v>5.8109092805400655</v>
      </c>
      <c r="L70">
        <f t="shared" si="8"/>
        <v>42.900771443835183</v>
      </c>
      <c r="M70">
        <f t="shared" ref="M70:M72" si="9">K49*10*100</f>
        <v>14.515508947329403</v>
      </c>
      <c r="N70">
        <f t="shared" ref="N70:P72" si="10">N49*10*100</f>
        <v>19.401030900444376</v>
      </c>
      <c r="O70">
        <f t="shared" si="10"/>
        <v>23.415806627148257</v>
      </c>
      <c r="P70">
        <f t="shared" si="10"/>
        <v>152.96591590472488</v>
      </c>
      <c r="Q70">
        <f t="shared" ref="Q70:Q72" si="11">R49*10*100</f>
        <v>2.8577380332470388</v>
      </c>
      <c r="R70">
        <f t="shared" ref="R70:R72" si="12">Q49*10*100</f>
        <v>74.748148567611366</v>
      </c>
    </row>
    <row r="71" spans="4:18" x14ac:dyDescent="0.15">
      <c r="D71" s="23"/>
      <c r="E71" s="23"/>
      <c r="F71" s="23"/>
      <c r="G71" s="23"/>
      <c r="K71">
        <f t="shared" ref="K71:L71" si="13">L50*10*100</f>
        <v>6000</v>
      </c>
      <c r="L71">
        <f t="shared" si="13"/>
        <v>7000</v>
      </c>
      <c r="M71">
        <f t="shared" si="9"/>
        <v>5000</v>
      </c>
      <c r="N71">
        <f t="shared" si="10"/>
        <v>6000</v>
      </c>
      <c r="O71">
        <f t="shared" si="10"/>
        <v>6000</v>
      </c>
      <c r="P71">
        <f t="shared" si="10"/>
        <v>7000</v>
      </c>
      <c r="Q71">
        <f t="shared" si="11"/>
        <v>6000</v>
      </c>
      <c r="R71">
        <f t="shared" si="12"/>
        <v>7000</v>
      </c>
    </row>
    <row r="72" spans="4:18" x14ac:dyDescent="0.15">
      <c r="K72">
        <f t="shared" ref="K72:L72" si="14">L51*10*100</f>
        <v>2.3722937798210784</v>
      </c>
      <c r="L72">
        <f t="shared" si="14"/>
        <v>16.214967470458468</v>
      </c>
      <c r="M72">
        <f t="shared" si="9"/>
        <v>6.4915329468469922</v>
      </c>
      <c r="N72">
        <f t="shared" si="10"/>
        <v>7.9204376983429983</v>
      </c>
      <c r="O72">
        <f t="shared" si="10"/>
        <v>9.5594630253656714</v>
      </c>
      <c r="P72">
        <f t="shared" si="10"/>
        <v>57.815681793303106</v>
      </c>
      <c r="Q72">
        <f t="shared" si="11"/>
        <v>1.1666666666666656</v>
      </c>
      <c r="R72">
        <f t="shared" si="12"/>
        <v>28.252144581772654</v>
      </c>
    </row>
    <row r="99" spans="4:6" x14ac:dyDescent="0.15">
      <c r="D99" s="23"/>
      <c r="F99" s="23"/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WIMRResearch</dc:creator>
  <cp:lastModifiedBy>ZHEN HUANG</cp:lastModifiedBy>
  <dcterms:created xsi:type="dcterms:W3CDTF">2011-01-18T20:51:17Z</dcterms:created>
  <dcterms:modified xsi:type="dcterms:W3CDTF">2024-11-21T20:04:10Z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15.0</vt:lpwstr>
  </property>
</Properties>
</file>